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hardzhang/Documents/Blog/"/>
    </mc:Choice>
  </mc:AlternateContent>
  <xr:revisionPtr revIDLastSave="0" documentId="13_ncr:1_{DF70FEEA-C47B-284B-AB77-D8DA41590572}" xr6:coauthVersionLast="40" xr6:coauthVersionMax="40" xr10:uidLastSave="{00000000-0000-0000-0000-000000000000}"/>
  <bookViews>
    <workbookView xWindow="0" yWindow="460" windowWidth="33600" windowHeight="19120" xr2:uid="{00000000-000D-0000-FFFF-FFFF00000000}"/>
  </bookViews>
  <sheets>
    <sheet name="Canada" sheetId="1" r:id="rId1"/>
  </sheets>
  <definedNames>
    <definedName name="_xlnm._FilterDatabase" localSheetId="0" hidden="1">Canada!$B$8:$O$49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"jqr64u7ezs3v39/7i|evpPF9k28WyabPlNP/IvjW7|a2PqNc0ffwqP6/zZv7l8stVvjw6z8omf3w3/JDbnZR5Vj/N2uzL5evsMjctux9zWzOWl3XV5tM2n5nW/S/C9lez9C6IYRsqNY7|H0p|MExIAQAA"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8" i="1" l="1"/>
  <c r="L49" i="1"/>
  <c r="C5" i="1"/>
  <c r="C4" i="1" s="1"/>
  <c r="L47" i="1"/>
  <c r="M47" i="1"/>
  <c r="L4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9" i="1"/>
  <c r="C6" i="1" l="1"/>
  <c r="M46" i="1"/>
  <c r="M45" i="1" l="1"/>
  <c r="M44" i="1" l="1"/>
  <c r="M43" i="1"/>
  <c r="M42" i="1"/>
  <c r="M41" i="1" l="1"/>
  <c r="M40" i="1" l="1"/>
  <c r="M39" i="1"/>
  <c r="M38" i="1" l="1"/>
  <c r="M37" i="1" l="1"/>
  <c r="M36" i="1" l="1"/>
  <c r="M35" i="1" l="1"/>
  <c r="M34" i="1"/>
  <c r="M32" i="1"/>
  <c r="M33" i="1"/>
  <c r="M31" i="1"/>
  <c r="M30" i="1"/>
  <c r="M29" i="1"/>
  <c r="M28" i="1"/>
  <c r="M27" i="1"/>
  <c r="M26" i="1"/>
  <c r="M25" i="1"/>
  <c r="M24" i="1"/>
  <c r="M23" i="1"/>
  <c r="M22" i="1"/>
  <c r="M10" i="1"/>
  <c r="M11" i="1"/>
  <c r="M12" i="1"/>
  <c r="M13" i="1"/>
  <c r="M14" i="1"/>
  <c r="M15" i="1"/>
  <c r="M16" i="1"/>
  <c r="M17" i="1"/>
  <c r="M18" i="1"/>
  <c r="M19" i="1"/>
  <c r="M20" i="1"/>
  <c r="M21" i="1"/>
  <c r="M9" i="1"/>
</calcChain>
</file>

<file path=xl/sharedStrings.xml><?xml version="1.0" encoding="utf-8"?>
<sst xmlns="http://schemas.openxmlformats.org/spreadsheetml/2006/main" count="158" uniqueCount="61">
  <si>
    <t>Date Opened</t>
  </si>
  <si>
    <t>Issuer</t>
  </si>
  <si>
    <t>Name</t>
  </si>
  <si>
    <t>Annual Fee</t>
  </si>
  <si>
    <t>Credits</t>
  </si>
  <si>
    <t>Date Closed</t>
  </si>
  <si>
    <t>TD</t>
  </si>
  <si>
    <t>Rebate Rewards</t>
  </si>
  <si>
    <t>Notes</t>
  </si>
  <si>
    <t>MBNA</t>
  </si>
  <si>
    <t>UofT Platinum Plus</t>
  </si>
  <si>
    <t>Amex</t>
  </si>
  <si>
    <t>AeroplanPlus Gold</t>
  </si>
  <si>
    <t>Minimum Spend</t>
  </si>
  <si>
    <t>Chase</t>
  </si>
  <si>
    <t>Marriott Rewards</t>
  </si>
  <si>
    <t>Aeroplan Infinite</t>
  </si>
  <si>
    <t>Gold Rewards</t>
  </si>
  <si>
    <t>Alaska Airlines</t>
  </si>
  <si>
    <t>Best Western Rewards</t>
  </si>
  <si>
    <t>FYF</t>
  </si>
  <si>
    <t>Y</t>
  </si>
  <si>
    <t>GCR</t>
  </si>
  <si>
    <t>Business Gold</t>
  </si>
  <si>
    <t>Platinum</t>
  </si>
  <si>
    <t>Aeroplan</t>
  </si>
  <si>
    <t>Membership Rewards</t>
  </si>
  <si>
    <t>Mileage Plan</t>
  </si>
  <si>
    <t>Amex Travel Credit - 2 x $200</t>
  </si>
  <si>
    <t>CIBC</t>
  </si>
  <si>
    <t>Aerogold for Business</t>
  </si>
  <si>
    <t>Net Fees Paid</t>
  </si>
  <si>
    <t>Closed Accounts</t>
  </si>
  <si>
    <t>Open Accounts</t>
  </si>
  <si>
    <t>Months</t>
  </si>
  <si>
    <t>Referral</t>
  </si>
  <si>
    <t>Net Fee</t>
  </si>
  <si>
    <t>Business Platinum</t>
  </si>
  <si>
    <t>Amazon.ca</t>
  </si>
  <si>
    <t>Rewards Currency</t>
  </si>
  <si>
    <t>SPG</t>
  </si>
  <si>
    <t>Aventura for Business</t>
  </si>
  <si>
    <t>Aventura</t>
  </si>
  <si>
    <t>Bonus</t>
  </si>
  <si>
    <t>Aventura Infinite</t>
  </si>
  <si>
    <t>Dividend Visa</t>
  </si>
  <si>
    <t>RBC</t>
  </si>
  <si>
    <t>Avion Infinite</t>
  </si>
  <si>
    <t>Avion</t>
  </si>
  <si>
    <t>Business SPG</t>
  </si>
  <si>
    <t>Cobalt</t>
  </si>
  <si>
    <t>Membership Rewards Select</t>
  </si>
  <si>
    <t>Scotiabank</t>
  </si>
  <si>
    <t>Gold Amex</t>
  </si>
  <si>
    <t>Scotia Rewards</t>
  </si>
  <si>
    <t>Gold Rewards (Perkopolis)</t>
  </si>
  <si>
    <t>Business Gold (Canada Post)</t>
  </si>
  <si>
    <t>Marriott Bonvoy</t>
  </si>
  <si>
    <t>RFD rebate</t>
  </si>
  <si>
    <t>Credit Card Tracking Spreadsheet</t>
  </si>
  <si>
    <t>Prince of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</si>
</sst>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7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right"/>
    </xf>
    <xf numFmtId="0" fontId="2" fillId="2" borderId="1" xfId="0" applyFont="1" applyFill="1" applyBorder="1"/>
    <xf numFmtId="1" fontId="0" fillId="3" borderId="1" xfId="0" applyNumberFormat="1" applyFill="1" applyBorder="1"/>
    <xf numFmtId="165" fontId="0" fillId="3" borderId="1" xfId="0" applyNumberForma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" fontId="2" fillId="2" borderId="0" xfId="1" applyNumberFormat="1" applyFont="1" applyFill="1" applyBorder="1" applyAlignment="1">
      <alignment horizontal="left"/>
    </xf>
    <xf numFmtId="165" fontId="2" fillId="2" borderId="0" xfId="0" applyNumberFormat="1" applyFont="1" applyFill="1" applyBorder="1"/>
    <xf numFmtId="165" fontId="2" fillId="2" borderId="0" xfId="1" applyNumberFormat="1" applyFont="1" applyFill="1" applyBorder="1"/>
    <xf numFmtId="165" fontId="2" fillId="2" borderId="0" xfId="1" applyNumberFormat="1" applyFont="1" applyFill="1" applyBorder="1" applyAlignment="1">
      <alignment horizontal="left"/>
    </xf>
    <xf numFmtId="17" fontId="2" fillId="2" borderId="0" xfId="0" applyNumberFormat="1" applyFont="1" applyFill="1" applyBorder="1"/>
    <xf numFmtId="17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7" fontId="0" fillId="4" borderId="0" xfId="0" applyNumberFormat="1" applyFill="1"/>
    <xf numFmtId="0" fontId="0" fillId="4" borderId="0" xfId="0" applyFill="1"/>
    <xf numFmtId="1" fontId="0" fillId="4" borderId="0" xfId="0" applyNumberFormat="1" applyFill="1"/>
    <xf numFmtId="1" fontId="0" fillId="4" borderId="0" xfId="1" applyNumberFormat="1" applyFont="1" applyFill="1" applyAlignment="1">
      <alignment horizontal="right"/>
    </xf>
    <xf numFmtId="165" fontId="0" fillId="4" borderId="0" xfId="0" applyNumberFormat="1" applyFill="1"/>
    <xf numFmtId="165" fontId="0" fillId="4" borderId="0" xfId="1" applyNumberFormat="1" applyFont="1" applyFill="1"/>
    <xf numFmtId="165" fontId="0" fillId="4" borderId="0" xfId="1" applyNumberFormat="1" applyFont="1" applyFill="1" applyAlignment="1">
      <alignment horizontal="center"/>
    </xf>
    <xf numFmtId="1" fontId="0" fillId="0" borderId="0" xfId="0" applyNumberFormat="1" applyAlignment="1">
      <alignment horizontal="right"/>
    </xf>
    <xf numFmtId="0" fontId="4" fillId="0" borderId="0" xfId="0" applyFont="1"/>
    <xf numFmtId="0" fontId="3" fillId="0" borderId="0" xfId="0" applyFont="1"/>
    <xf numFmtId="0" fontId="0" fillId="0" borderId="0" xfId="0" applyBorder="1"/>
  </cellXfs>
  <cellStyles count="2">
    <cellStyle name="Currency" xfId="1" builtinId="4"/>
    <cellStyle name="Normal" xfId="0" builtinId="0"/>
  </cellStyles>
  <dxfs count="3"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914400</xdr:colOff>
      <xdr:row>7</xdr:row>
      <xdr:rowOff>0</xdr:rowOff>
    </xdr:to>
    <xdr:sp macro="" textlink="">
      <xdr:nvSpPr>
        <xdr:cNvPr id="1025" name="FPMExcelClientSheetOptionstb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914400</xdr:colOff>
      <xdr:row>7</xdr:row>
      <xdr:rowOff>0</xdr:rowOff>
    </xdr:to>
    <xdr:pic>
      <xdr:nvPicPr>
        <xdr:cNvPr id="2" name="FPMExcelClientSheetOptionstb1" hidden="1">
          <a:extLst>
            <a:ext uri="{FF2B5EF4-FFF2-40B4-BE49-F238E27FC236}">
              <a16:creationId xmlns:a16="http://schemas.microsoft.com/office/drawing/2014/main" id="{64217733-13CE-164F-A774-B471A60A1F5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9"/>
  <sheetViews>
    <sheetView tabSelected="1" zoomScaleNormal="85" workbookViewId="0">
      <selection activeCell="B48" sqref="B48"/>
    </sheetView>
  </sheetViews>
  <sheetFormatPr baseColWidth="10" defaultColWidth="8.83203125" defaultRowHeight="15" x14ac:dyDescent="0.2"/>
  <cols>
    <col min="1" max="1" width="1.5" customWidth="1"/>
    <col min="2" max="2" width="16.6640625" style="1" customWidth="1"/>
    <col min="3" max="3" width="15.33203125" customWidth="1"/>
    <col min="4" max="4" width="22.33203125" bestFit="1" customWidth="1"/>
    <col min="5" max="5" width="22.5" bestFit="1" customWidth="1"/>
    <col min="6" max="6" width="12.5" style="4" customWidth="1"/>
    <col min="7" max="7" width="10.5" style="6" customWidth="1"/>
    <col min="8" max="8" width="18.5" style="3" customWidth="1"/>
    <col min="9" max="9" width="13.5" style="2" customWidth="1"/>
    <col min="10" max="10" width="6.6640625" style="5" customWidth="1"/>
    <col min="11" max="11" width="9.5" style="3" customWidth="1"/>
    <col min="12" max="12" width="13.6640625" style="18" customWidth="1"/>
    <col min="13" max="13" width="10.6640625" style="19" customWidth="1"/>
    <col min="14" max="14" width="15.5" style="1" customWidth="1"/>
    <col min="15" max="15" width="51.83203125" customWidth="1"/>
    <col min="17" max="17" width="18" customWidth="1"/>
  </cols>
  <sheetData>
    <row r="1" spans="1:16" ht="29" x14ac:dyDescent="0.35">
      <c r="A1" s="28" t="s">
        <v>59</v>
      </c>
    </row>
    <row r="2" spans="1:16" x14ac:dyDescent="0.2">
      <c r="A2" s="29" t="s">
        <v>60</v>
      </c>
    </row>
    <row r="3" spans="1:16" x14ac:dyDescent="0.2">
      <c r="A3" s="29"/>
    </row>
    <row r="4" spans="1:16" x14ac:dyDescent="0.2">
      <c r="B4" s="7" t="s">
        <v>33</v>
      </c>
      <c r="C4" s="8">
        <f>COUNT(B:B)-C5</f>
        <v>14</v>
      </c>
    </row>
    <row r="5" spans="1:16" x14ac:dyDescent="0.2">
      <c r="A5" s="30"/>
      <c r="B5" s="7" t="s">
        <v>32</v>
      </c>
      <c r="C5" s="8">
        <f>COUNT(N:N)</f>
        <v>25</v>
      </c>
    </row>
    <row r="6" spans="1:16" x14ac:dyDescent="0.2">
      <c r="A6" s="30"/>
      <c r="B6" s="7" t="s">
        <v>31</v>
      </c>
      <c r="C6" s="9">
        <f>SUM(L:L)</f>
        <v>1467</v>
      </c>
    </row>
    <row r="7" spans="1:16" x14ac:dyDescent="0.2">
      <c r="A7" s="30"/>
    </row>
    <row r="8" spans="1:16" x14ac:dyDescent="0.2">
      <c r="A8" s="30"/>
      <c r="B8" s="16" t="s">
        <v>0</v>
      </c>
      <c r="C8" s="10" t="s">
        <v>1</v>
      </c>
      <c r="D8" s="10" t="s">
        <v>2</v>
      </c>
      <c r="E8" s="10" t="s">
        <v>39</v>
      </c>
      <c r="F8" s="11" t="s">
        <v>43</v>
      </c>
      <c r="G8" s="12" t="s">
        <v>35</v>
      </c>
      <c r="H8" s="13" t="s">
        <v>13</v>
      </c>
      <c r="I8" s="14" t="s">
        <v>3</v>
      </c>
      <c r="J8" s="15" t="s">
        <v>20</v>
      </c>
      <c r="K8" s="13" t="s">
        <v>4</v>
      </c>
      <c r="L8" s="13" t="s">
        <v>36</v>
      </c>
      <c r="M8" s="13" t="s">
        <v>34</v>
      </c>
      <c r="N8" s="16" t="s">
        <v>5</v>
      </c>
      <c r="O8" s="13" t="s">
        <v>8</v>
      </c>
    </row>
    <row r="9" spans="1:16" x14ac:dyDescent="0.2">
      <c r="A9" s="30"/>
      <c r="B9" s="1">
        <v>41061</v>
      </c>
      <c r="C9" t="s">
        <v>6</v>
      </c>
      <c r="D9" t="s">
        <v>7</v>
      </c>
      <c r="H9" s="3">
        <v>0</v>
      </c>
      <c r="I9" s="2">
        <v>0</v>
      </c>
      <c r="K9" s="3">
        <v>0</v>
      </c>
      <c r="L9" s="18">
        <f>IF(B9="","",IF(J9="Y",0,I9)-K9)</f>
        <v>0</v>
      </c>
      <c r="M9" s="19">
        <f ca="1">IF(N9="",(YEAR(TODAY())-YEAR(B9))*12+MONTH(TODAY())-MONTH(B9),(YEAR(N9)-YEAR(B9))*12+MONTH(N9)-MONTH(B9))</f>
        <v>81</v>
      </c>
      <c r="P9" s="1"/>
    </row>
    <row r="10" spans="1:16" x14ac:dyDescent="0.2">
      <c r="A10" s="30"/>
      <c r="B10" s="1">
        <v>41579</v>
      </c>
      <c r="C10" t="s">
        <v>9</v>
      </c>
      <c r="D10" t="s">
        <v>10</v>
      </c>
      <c r="H10" s="3">
        <v>0</v>
      </c>
      <c r="I10" s="2">
        <v>0</v>
      </c>
      <c r="K10" s="3">
        <v>0</v>
      </c>
      <c r="L10" s="18">
        <f t="shared" ref="L10:L45" si="0">IF(B10="","",IF(J10="Y",0,I10)-K10)</f>
        <v>0</v>
      </c>
      <c r="M10" s="19">
        <f t="shared" ref="M10:M21" ca="1" si="1">IF(N10="",(YEAR(TODAY())-YEAR(B10))*12+MONTH(TODAY())-MONTH(B10),(YEAR(N10)-YEAR(B10))*12+MONTH(N10)-MONTH(B10))</f>
        <v>26</v>
      </c>
      <c r="N10" s="1">
        <v>42370</v>
      </c>
      <c r="P10" s="1"/>
    </row>
    <row r="11" spans="1:16" x14ac:dyDescent="0.2">
      <c r="A11" s="30"/>
      <c r="B11" s="1">
        <v>41821</v>
      </c>
      <c r="C11" t="s">
        <v>11</v>
      </c>
      <c r="D11" t="s">
        <v>12</v>
      </c>
      <c r="E11" t="s">
        <v>25</v>
      </c>
      <c r="F11" s="4">
        <v>30000</v>
      </c>
      <c r="H11" s="3">
        <v>500</v>
      </c>
      <c r="I11" s="2">
        <v>120</v>
      </c>
      <c r="J11" s="5" t="s">
        <v>21</v>
      </c>
      <c r="K11" s="3">
        <v>0</v>
      </c>
      <c r="L11" s="18">
        <f t="shared" si="0"/>
        <v>0</v>
      </c>
      <c r="M11" s="19">
        <f t="shared" ca="1" si="1"/>
        <v>12</v>
      </c>
      <c r="N11" s="1">
        <v>42186</v>
      </c>
      <c r="P11" s="1"/>
    </row>
    <row r="12" spans="1:16" x14ac:dyDescent="0.2">
      <c r="A12" s="30"/>
      <c r="B12" s="1">
        <v>42156</v>
      </c>
      <c r="C12" t="s">
        <v>14</v>
      </c>
      <c r="D12" t="s">
        <v>15</v>
      </c>
      <c r="E12" t="s">
        <v>15</v>
      </c>
      <c r="F12" s="4">
        <v>50000</v>
      </c>
      <c r="H12" s="3">
        <v>0</v>
      </c>
      <c r="I12" s="2">
        <v>120</v>
      </c>
      <c r="J12" s="5" t="s">
        <v>21</v>
      </c>
      <c r="K12" s="3">
        <v>0</v>
      </c>
      <c r="L12" s="18">
        <f t="shared" si="0"/>
        <v>0</v>
      </c>
      <c r="M12" s="19">
        <f t="shared" ca="1" si="1"/>
        <v>9</v>
      </c>
      <c r="N12" s="1">
        <v>42430</v>
      </c>
      <c r="P12" s="1"/>
    </row>
    <row r="13" spans="1:16" x14ac:dyDescent="0.2">
      <c r="A13" s="30"/>
      <c r="B13" s="1">
        <v>42156</v>
      </c>
      <c r="C13" t="s">
        <v>6</v>
      </c>
      <c r="D13" t="s">
        <v>16</v>
      </c>
      <c r="E13" t="s">
        <v>25</v>
      </c>
      <c r="F13" s="4">
        <v>25000</v>
      </c>
      <c r="H13" s="3">
        <v>1000</v>
      </c>
      <c r="I13" s="2">
        <v>120</v>
      </c>
      <c r="J13" s="5" t="s">
        <v>21</v>
      </c>
      <c r="K13" s="3">
        <v>70</v>
      </c>
      <c r="L13" s="18">
        <f t="shared" si="0"/>
        <v>-70</v>
      </c>
      <c r="M13" s="19">
        <f t="shared" ca="1" si="1"/>
        <v>8</v>
      </c>
      <c r="N13" s="1">
        <v>42401</v>
      </c>
      <c r="O13" t="s">
        <v>58</v>
      </c>
      <c r="P13" s="1"/>
    </row>
    <row r="14" spans="1:16" x14ac:dyDescent="0.2">
      <c r="B14" s="1">
        <v>42156</v>
      </c>
      <c r="C14" t="s">
        <v>11</v>
      </c>
      <c r="D14" t="s">
        <v>17</v>
      </c>
      <c r="E14" t="s">
        <v>26</v>
      </c>
      <c r="F14" s="4">
        <v>25000</v>
      </c>
      <c r="H14" s="3">
        <v>500</v>
      </c>
      <c r="I14" s="2">
        <v>150</v>
      </c>
      <c r="J14" s="5" t="s">
        <v>21</v>
      </c>
      <c r="K14" s="3">
        <v>0</v>
      </c>
      <c r="L14" s="18">
        <f t="shared" si="0"/>
        <v>0</v>
      </c>
      <c r="M14" s="19">
        <f t="shared" ca="1" si="1"/>
        <v>8</v>
      </c>
      <c r="N14" s="1">
        <v>42401</v>
      </c>
      <c r="P14" s="1"/>
    </row>
    <row r="15" spans="1:16" x14ac:dyDescent="0.2">
      <c r="B15" s="1">
        <v>42248</v>
      </c>
      <c r="C15" t="s">
        <v>9</v>
      </c>
      <c r="D15" t="s">
        <v>18</v>
      </c>
      <c r="E15" t="s">
        <v>27</v>
      </c>
      <c r="F15" s="4">
        <v>25000</v>
      </c>
      <c r="H15" s="3">
        <v>0</v>
      </c>
      <c r="I15" s="2">
        <v>75</v>
      </c>
      <c r="K15" s="3">
        <v>60</v>
      </c>
      <c r="L15" s="18">
        <f t="shared" si="0"/>
        <v>15</v>
      </c>
      <c r="M15" s="19">
        <f t="shared" ca="1" si="1"/>
        <v>11</v>
      </c>
      <c r="N15" s="1">
        <v>42583</v>
      </c>
      <c r="O15" t="s">
        <v>22</v>
      </c>
      <c r="P15" s="1"/>
    </row>
    <row r="16" spans="1:16" x14ac:dyDescent="0.2">
      <c r="B16" s="1">
        <v>42248</v>
      </c>
      <c r="C16" t="s">
        <v>9</v>
      </c>
      <c r="D16" t="s">
        <v>19</v>
      </c>
      <c r="E16" t="s">
        <v>19</v>
      </c>
      <c r="F16" s="4">
        <v>40000</v>
      </c>
      <c r="H16" s="3">
        <v>0</v>
      </c>
      <c r="I16" s="2">
        <v>0</v>
      </c>
      <c r="K16" s="3">
        <v>0</v>
      </c>
      <c r="L16" s="18">
        <f t="shared" si="0"/>
        <v>0</v>
      </c>
      <c r="M16" s="19">
        <f t="shared" ca="1" si="1"/>
        <v>28</v>
      </c>
      <c r="N16" s="1">
        <v>43101</v>
      </c>
      <c r="P16" s="1"/>
    </row>
    <row r="17" spans="2:16" x14ac:dyDescent="0.2">
      <c r="B17" s="1">
        <v>42339</v>
      </c>
      <c r="C17" t="s">
        <v>11</v>
      </c>
      <c r="D17" t="s">
        <v>23</v>
      </c>
      <c r="E17" t="s">
        <v>26</v>
      </c>
      <c r="F17" s="4">
        <v>40000</v>
      </c>
      <c r="G17" s="6">
        <v>10000</v>
      </c>
      <c r="H17" s="3">
        <v>5000</v>
      </c>
      <c r="I17" s="2">
        <v>250</v>
      </c>
      <c r="J17" s="5" t="s">
        <v>21</v>
      </c>
      <c r="K17" s="3">
        <v>0</v>
      </c>
      <c r="L17" s="18">
        <f t="shared" si="0"/>
        <v>0</v>
      </c>
      <c r="M17" s="19">
        <f t="shared" ca="1" si="1"/>
        <v>9</v>
      </c>
      <c r="N17" s="1">
        <v>42614</v>
      </c>
      <c r="P17" s="1"/>
    </row>
    <row r="18" spans="2:16" x14ac:dyDescent="0.2">
      <c r="B18" s="1">
        <v>42339</v>
      </c>
      <c r="C18" s="21" t="s">
        <v>9</v>
      </c>
      <c r="D18" s="21" t="s">
        <v>18</v>
      </c>
      <c r="E18" s="21" t="s">
        <v>27</v>
      </c>
      <c r="F18" s="22">
        <v>25000</v>
      </c>
      <c r="G18" s="23"/>
      <c r="H18" s="24">
        <v>0</v>
      </c>
      <c r="I18" s="25">
        <v>75</v>
      </c>
      <c r="J18" s="26"/>
      <c r="K18" s="24">
        <v>60</v>
      </c>
      <c r="L18" s="18">
        <f t="shared" si="0"/>
        <v>15</v>
      </c>
      <c r="M18" s="22">
        <f t="shared" ca="1" si="1"/>
        <v>12</v>
      </c>
      <c r="N18" s="20">
        <v>42705</v>
      </c>
      <c r="O18" s="21" t="s">
        <v>22</v>
      </c>
      <c r="P18" s="1"/>
    </row>
    <row r="19" spans="2:16" x14ac:dyDescent="0.2">
      <c r="B19" s="1">
        <v>42401</v>
      </c>
      <c r="C19" t="s">
        <v>11</v>
      </c>
      <c r="D19" t="s">
        <v>24</v>
      </c>
      <c r="E19" t="s">
        <v>26</v>
      </c>
      <c r="F19" s="4">
        <v>75000</v>
      </c>
      <c r="H19" s="3">
        <v>1000</v>
      </c>
      <c r="I19" s="2">
        <v>699</v>
      </c>
      <c r="K19" s="3">
        <v>400</v>
      </c>
      <c r="L19" s="18">
        <f t="shared" si="0"/>
        <v>299</v>
      </c>
      <c r="M19" s="19">
        <f t="shared" ca="1" si="1"/>
        <v>13</v>
      </c>
      <c r="N19" s="1">
        <v>42795</v>
      </c>
      <c r="O19" t="s">
        <v>28</v>
      </c>
      <c r="P19" s="1"/>
    </row>
    <row r="20" spans="2:16" x14ac:dyDescent="0.2">
      <c r="B20" s="1">
        <v>42401</v>
      </c>
      <c r="C20" t="s">
        <v>9</v>
      </c>
      <c r="D20" t="s">
        <v>18</v>
      </c>
      <c r="E20" t="s">
        <v>27</v>
      </c>
      <c r="F20" s="4">
        <v>25000</v>
      </c>
      <c r="H20" s="3">
        <v>0</v>
      </c>
      <c r="I20" s="2">
        <v>75</v>
      </c>
      <c r="K20" s="3">
        <v>60</v>
      </c>
      <c r="L20" s="18">
        <f t="shared" si="0"/>
        <v>15</v>
      </c>
      <c r="M20" s="19">
        <f t="shared" ca="1" si="1"/>
        <v>16</v>
      </c>
      <c r="N20" s="1">
        <v>42903</v>
      </c>
      <c r="O20" t="s">
        <v>22</v>
      </c>
      <c r="P20" s="1"/>
    </row>
    <row r="21" spans="2:16" x14ac:dyDescent="0.2">
      <c r="B21" s="1">
        <v>42461</v>
      </c>
      <c r="C21" t="s">
        <v>29</v>
      </c>
      <c r="D21" t="s">
        <v>30</v>
      </c>
      <c r="E21" t="s">
        <v>25</v>
      </c>
      <c r="F21" s="4">
        <v>25000</v>
      </c>
      <c r="H21" s="3">
        <v>0</v>
      </c>
      <c r="I21" s="2">
        <v>180</v>
      </c>
      <c r="J21" s="5" t="s">
        <v>21</v>
      </c>
      <c r="K21" s="3">
        <v>0</v>
      </c>
      <c r="L21" s="18">
        <f t="shared" si="0"/>
        <v>0</v>
      </c>
      <c r="M21" s="19">
        <f t="shared" ca="1" si="1"/>
        <v>12</v>
      </c>
      <c r="N21" s="1">
        <v>42842</v>
      </c>
      <c r="P21" s="1"/>
    </row>
    <row r="22" spans="2:16" x14ac:dyDescent="0.2">
      <c r="B22" s="17">
        <v>42522</v>
      </c>
      <c r="C22" t="s">
        <v>11</v>
      </c>
      <c r="D22" t="s">
        <v>37</v>
      </c>
      <c r="E22" t="s">
        <v>26</v>
      </c>
      <c r="F22" s="4">
        <v>75000</v>
      </c>
      <c r="G22" s="6">
        <v>25000</v>
      </c>
      <c r="H22" s="3">
        <v>5000</v>
      </c>
      <c r="I22" s="2">
        <v>399</v>
      </c>
      <c r="K22" s="3">
        <v>0</v>
      </c>
      <c r="L22" s="18">
        <f t="shared" si="0"/>
        <v>399</v>
      </c>
      <c r="M22" s="19">
        <f t="shared" ref="M22:M39" ca="1" si="2">IF(N22="",(YEAR(TODAY())-YEAR(B22))*12+MONTH(TODAY())-MONTH(B22),(YEAR(N22)-YEAR(B22))*12+MONTH(N22)-MONTH(B22))</f>
        <v>13</v>
      </c>
      <c r="N22" s="1">
        <v>42917</v>
      </c>
      <c r="P22" s="1"/>
    </row>
    <row r="23" spans="2:16" x14ac:dyDescent="0.2">
      <c r="B23" s="1">
        <v>42522</v>
      </c>
      <c r="C23" t="s">
        <v>14</v>
      </c>
      <c r="D23" t="s">
        <v>38</v>
      </c>
      <c r="H23" s="3">
        <v>0</v>
      </c>
      <c r="I23" s="2">
        <v>0</v>
      </c>
      <c r="K23" s="3">
        <v>0</v>
      </c>
      <c r="L23" s="18">
        <f t="shared" si="0"/>
        <v>0</v>
      </c>
      <c r="M23" s="19">
        <f t="shared" ca="1" si="2"/>
        <v>21</v>
      </c>
      <c r="N23" s="1">
        <v>43160</v>
      </c>
      <c r="P23" s="1"/>
    </row>
    <row r="24" spans="2:16" x14ac:dyDescent="0.2">
      <c r="B24" s="1">
        <v>42522</v>
      </c>
      <c r="C24" t="s">
        <v>29</v>
      </c>
      <c r="D24" t="s">
        <v>30</v>
      </c>
      <c r="E24" t="s">
        <v>25</v>
      </c>
      <c r="F24" s="4">
        <v>25000</v>
      </c>
      <c r="H24" s="3">
        <v>0</v>
      </c>
      <c r="I24" s="2">
        <v>180</v>
      </c>
      <c r="J24" s="5" t="s">
        <v>21</v>
      </c>
      <c r="K24" s="3">
        <v>0</v>
      </c>
      <c r="L24" s="18">
        <f t="shared" si="0"/>
        <v>0</v>
      </c>
      <c r="M24" s="19">
        <f t="shared" ca="1" si="2"/>
        <v>13</v>
      </c>
      <c r="N24" s="1">
        <v>42917</v>
      </c>
      <c r="P24" s="1"/>
    </row>
    <row r="25" spans="2:16" x14ac:dyDescent="0.2">
      <c r="B25" s="1">
        <v>42522</v>
      </c>
      <c r="C25" t="s">
        <v>9</v>
      </c>
      <c r="D25" t="s">
        <v>19</v>
      </c>
      <c r="E25" t="s">
        <v>19</v>
      </c>
      <c r="F25" s="4">
        <v>60000</v>
      </c>
      <c r="H25" s="3">
        <v>0</v>
      </c>
      <c r="I25" s="2">
        <v>0</v>
      </c>
      <c r="K25" s="3">
        <v>0</v>
      </c>
      <c r="L25" s="18">
        <f t="shared" si="0"/>
        <v>0</v>
      </c>
      <c r="M25" s="19">
        <f t="shared" ca="1" si="2"/>
        <v>19</v>
      </c>
      <c r="N25" s="1">
        <v>43101</v>
      </c>
      <c r="P25" s="1"/>
    </row>
    <row r="26" spans="2:16" x14ac:dyDescent="0.2">
      <c r="B26" s="1">
        <v>42614</v>
      </c>
      <c r="C26" t="s">
        <v>11</v>
      </c>
      <c r="D26" t="s">
        <v>40</v>
      </c>
      <c r="E26" t="s">
        <v>40</v>
      </c>
      <c r="F26" s="4">
        <v>20000</v>
      </c>
      <c r="H26" s="3">
        <v>500</v>
      </c>
      <c r="I26" s="2">
        <v>120</v>
      </c>
      <c r="K26" s="3">
        <v>30</v>
      </c>
      <c r="L26" s="18">
        <f t="shared" si="0"/>
        <v>90</v>
      </c>
      <c r="M26" s="19">
        <f t="shared" ca="1" si="2"/>
        <v>13</v>
      </c>
      <c r="N26" s="1">
        <v>43009</v>
      </c>
      <c r="O26" t="s">
        <v>22</v>
      </c>
      <c r="P26" s="1"/>
    </row>
    <row r="27" spans="2:16" x14ac:dyDescent="0.2">
      <c r="B27" s="1">
        <v>42614</v>
      </c>
      <c r="C27" t="s">
        <v>6</v>
      </c>
      <c r="D27" t="s">
        <v>16</v>
      </c>
      <c r="E27" t="s">
        <v>25</v>
      </c>
      <c r="F27" s="4">
        <v>15000</v>
      </c>
      <c r="H27" s="3">
        <v>1000</v>
      </c>
      <c r="I27" s="2">
        <v>120</v>
      </c>
      <c r="J27" s="5" t="s">
        <v>21</v>
      </c>
      <c r="K27" s="3">
        <v>0</v>
      </c>
      <c r="L27" s="18">
        <f t="shared" si="0"/>
        <v>0</v>
      </c>
      <c r="M27" s="19">
        <f t="shared" ca="1" si="2"/>
        <v>30</v>
      </c>
      <c r="P27" s="1"/>
    </row>
    <row r="28" spans="2:16" x14ac:dyDescent="0.2">
      <c r="B28" s="1">
        <v>42614</v>
      </c>
      <c r="C28" t="s">
        <v>6</v>
      </c>
      <c r="D28" t="s">
        <v>16</v>
      </c>
      <c r="E28" t="s">
        <v>25</v>
      </c>
      <c r="F28" s="4">
        <v>30000</v>
      </c>
      <c r="H28" s="3">
        <v>0</v>
      </c>
      <c r="I28" s="2">
        <v>120</v>
      </c>
      <c r="J28" s="5" t="s">
        <v>21</v>
      </c>
      <c r="K28" s="3">
        <v>0</v>
      </c>
      <c r="L28" s="18">
        <f t="shared" si="0"/>
        <v>0</v>
      </c>
      <c r="M28" s="19">
        <f t="shared" ca="1" si="2"/>
        <v>12</v>
      </c>
      <c r="N28" s="1">
        <v>42979</v>
      </c>
      <c r="P28" s="1"/>
    </row>
    <row r="29" spans="2:16" x14ac:dyDescent="0.2">
      <c r="B29" s="1">
        <v>42690</v>
      </c>
      <c r="C29" t="s">
        <v>29</v>
      </c>
      <c r="D29" t="s">
        <v>41</v>
      </c>
      <c r="E29" t="s">
        <v>42</v>
      </c>
      <c r="F29" s="4">
        <v>25000</v>
      </c>
      <c r="H29" s="3">
        <v>0</v>
      </c>
      <c r="I29" s="2">
        <v>120</v>
      </c>
      <c r="J29" s="5" t="s">
        <v>21</v>
      </c>
      <c r="K29" s="3">
        <v>0</v>
      </c>
      <c r="L29" s="18">
        <f t="shared" si="0"/>
        <v>0</v>
      </c>
      <c r="M29" s="19">
        <f t="shared" ca="1" si="2"/>
        <v>13</v>
      </c>
      <c r="N29" s="1">
        <v>43070</v>
      </c>
      <c r="P29" s="1"/>
    </row>
    <row r="30" spans="2:16" x14ac:dyDescent="0.2">
      <c r="B30" s="1">
        <v>42752</v>
      </c>
      <c r="C30" t="s">
        <v>11</v>
      </c>
      <c r="D30" t="s">
        <v>17</v>
      </c>
      <c r="E30" t="s">
        <v>26</v>
      </c>
      <c r="F30" s="4">
        <v>25000</v>
      </c>
      <c r="G30" s="6">
        <v>25000</v>
      </c>
      <c r="H30" s="3">
        <v>1500</v>
      </c>
      <c r="I30" s="2">
        <v>150</v>
      </c>
      <c r="J30" s="5" t="s">
        <v>21</v>
      </c>
      <c r="K30" s="3">
        <v>0</v>
      </c>
      <c r="L30" s="18">
        <f t="shared" si="0"/>
        <v>0</v>
      </c>
      <c r="M30" s="19">
        <f t="shared" ca="1" si="2"/>
        <v>9</v>
      </c>
      <c r="N30" s="1">
        <v>43009</v>
      </c>
      <c r="P30" s="1"/>
    </row>
    <row r="31" spans="2:16" x14ac:dyDescent="0.2">
      <c r="B31" s="1">
        <v>42736</v>
      </c>
      <c r="C31" t="s">
        <v>29</v>
      </c>
      <c r="D31" t="s">
        <v>44</v>
      </c>
      <c r="E31" t="s">
        <v>42</v>
      </c>
      <c r="F31" s="4">
        <v>15000</v>
      </c>
      <c r="H31" s="3">
        <v>0</v>
      </c>
      <c r="I31" s="2">
        <v>120</v>
      </c>
      <c r="J31" s="5" t="s">
        <v>21</v>
      </c>
      <c r="K31" s="3">
        <v>0</v>
      </c>
      <c r="L31" s="18">
        <f t="shared" si="0"/>
        <v>0</v>
      </c>
      <c r="M31" s="19">
        <f t="shared" ca="1" si="2"/>
        <v>26</v>
      </c>
      <c r="P31" s="1"/>
    </row>
    <row r="32" spans="2:16" x14ac:dyDescent="0.2">
      <c r="B32" s="1">
        <v>42795</v>
      </c>
      <c r="C32" t="s">
        <v>29</v>
      </c>
      <c r="D32" t="s">
        <v>45</v>
      </c>
      <c r="H32" s="3">
        <v>0</v>
      </c>
      <c r="I32" s="2">
        <v>0</v>
      </c>
      <c r="K32" s="3">
        <v>0</v>
      </c>
      <c r="L32" s="18">
        <f t="shared" si="0"/>
        <v>0</v>
      </c>
      <c r="M32" s="19">
        <f t="shared" ca="1" si="2"/>
        <v>24</v>
      </c>
      <c r="P32" s="1"/>
    </row>
    <row r="33" spans="2:16" x14ac:dyDescent="0.2">
      <c r="B33" s="1">
        <v>42795</v>
      </c>
      <c r="C33" t="s">
        <v>11</v>
      </c>
      <c r="D33" t="s">
        <v>23</v>
      </c>
      <c r="E33" t="s">
        <v>26</v>
      </c>
      <c r="F33" s="4">
        <v>40000</v>
      </c>
      <c r="G33" s="6">
        <v>25000</v>
      </c>
      <c r="H33" s="3">
        <v>5000</v>
      </c>
      <c r="I33" s="2">
        <v>250</v>
      </c>
      <c r="J33" s="5" t="s">
        <v>21</v>
      </c>
      <c r="K33" s="3">
        <v>0</v>
      </c>
      <c r="L33" s="18">
        <f t="shared" si="0"/>
        <v>0</v>
      </c>
      <c r="M33" s="19">
        <f t="shared" ca="1" si="2"/>
        <v>10</v>
      </c>
      <c r="N33" s="1">
        <v>43101</v>
      </c>
      <c r="P33" s="1"/>
    </row>
    <row r="34" spans="2:16" x14ac:dyDescent="0.2">
      <c r="B34" s="1">
        <v>42917</v>
      </c>
      <c r="C34" t="s">
        <v>46</v>
      </c>
      <c r="D34" t="s">
        <v>47</v>
      </c>
      <c r="E34" t="s">
        <v>48</v>
      </c>
      <c r="F34" s="4">
        <v>25000</v>
      </c>
      <c r="H34" s="3">
        <v>0</v>
      </c>
      <c r="I34" s="2">
        <v>120</v>
      </c>
      <c r="J34" s="5" t="s">
        <v>21</v>
      </c>
      <c r="K34" s="3">
        <v>0</v>
      </c>
      <c r="L34" s="18">
        <f t="shared" si="0"/>
        <v>0</v>
      </c>
      <c r="M34" s="19">
        <f t="shared" ca="1" si="2"/>
        <v>14</v>
      </c>
      <c r="N34" s="1">
        <v>43344</v>
      </c>
      <c r="P34" s="1"/>
    </row>
    <row r="35" spans="2:16" x14ac:dyDescent="0.2">
      <c r="B35" s="1">
        <v>42948</v>
      </c>
      <c r="C35" t="s">
        <v>11</v>
      </c>
      <c r="D35" t="s">
        <v>49</v>
      </c>
      <c r="E35" t="s">
        <v>40</v>
      </c>
      <c r="F35" s="4">
        <v>25000</v>
      </c>
      <c r="G35" s="6">
        <v>10000</v>
      </c>
      <c r="H35" s="3">
        <v>1500</v>
      </c>
      <c r="I35" s="2">
        <v>150</v>
      </c>
      <c r="K35" s="3">
        <v>0</v>
      </c>
      <c r="L35" s="18">
        <f t="shared" si="0"/>
        <v>150</v>
      </c>
      <c r="M35" s="19">
        <f t="shared" ca="1" si="2"/>
        <v>11</v>
      </c>
      <c r="N35" s="1">
        <v>43282</v>
      </c>
      <c r="P35" s="1"/>
    </row>
    <row r="36" spans="2:16" x14ac:dyDescent="0.2">
      <c r="B36" s="1">
        <v>42979</v>
      </c>
      <c r="C36" t="s">
        <v>9</v>
      </c>
      <c r="D36" t="s">
        <v>18</v>
      </c>
      <c r="E36" t="s">
        <v>27</v>
      </c>
      <c r="F36" s="4">
        <v>25000</v>
      </c>
      <c r="H36" s="3">
        <v>1000</v>
      </c>
      <c r="I36" s="2">
        <v>75</v>
      </c>
      <c r="K36" s="3">
        <v>60</v>
      </c>
      <c r="L36" s="18">
        <f t="shared" si="0"/>
        <v>15</v>
      </c>
      <c r="M36" s="19">
        <f t="shared" ca="1" si="2"/>
        <v>4</v>
      </c>
      <c r="N36" s="1">
        <v>43101</v>
      </c>
      <c r="O36" t="s">
        <v>22</v>
      </c>
      <c r="P36" s="1"/>
    </row>
    <row r="37" spans="2:16" x14ac:dyDescent="0.2">
      <c r="B37" s="1">
        <v>43040</v>
      </c>
      <c r="C37" t="s">
        <v>11</v>
      </c>
      <c r="D37" t="s">
        <v>50</v>
      </c>
      <c r="E37" t="s">
        <v>51</v>
      </c>
      <c r="F37" s="4">
        <v>40000</v>
      </c>
      <c r="H37" s="3">
        <v>3000</v>
      </c>
      <c r="I37" s="2">
        <v>120</v>
      </c>
      <c r="K37" s="3">
        <v>50</v>
      </c>
      <c r="L37" s="18">
        <f t="shared" si="0"/>
        <v>70</v>
      </c>
      <c r="M37" s="19">
        <f t="shared" ca="1" si="2"/>
        <v>16</v>
      </c>
      <c r="P37" s="1"/>
    </row>
    <row r="38" spans="2:16" x14ac:dyDescent="0.2">
      <c r="B38" s="1">
        <v>43083</v>
      </c>
      <c r="C38" t="s">
        <v>52</v>
      </c>
      <c r="D38" t="s">
        <v>53</v>
      </c>
      <c r="E38" t="s">
        <v>54</v>
      </c>
      <c r="F38" s="4">
        <v>35000</v>
      </c>
      <c r="H38" s="3">
        <v>750</v>
      </c>
      <c r="I38" s="2">
        <v>120</v>
      </c>
      <c r="J38" s="5" t="s">
        <v>21</v>
      </c>
      <c r="K38" s="3">
        <v>0</v>
      </c>
      <c r="L38" s="18">
        <f t="shared" si="0"/>
        <v>0</v>
      </c>
      <c r="M38" s="19">
        <f t="shared" ca="1" si="2"/>
        <v>11</v>
      </c>
      <c r="N38" s="1">
        <v>43405</v>
      </c>
      <c r="P38" s="1"/>
    </row>
    <row r="39" spans="2:16" x14ac:dyDescent="0.2">
      <c r="B39" s="1">
        <v>43101</v>
      </c>
      <c r="C39" t="s">
        <v>11</v>
      </c>
      <c r="D39" t="s">
        <v>37</v>
      </c>
      <c r="E39" t="s">
        <v>26</v>
      </c>
      <c r="F39" s="4">
        <v>75000</v>
      </c>
      <c r="G39" s="6">
        <v>25000</v>
      </c>
      <c r="H39" s="3">
        <v>5000</v>
      </c>
      <c r="I39" s="2">
        <v>399</v>
      </c>
      <c r="K39" s="3">
        <v>0</v>
      </c>
      <c r="L39" s="18">
        <f t="shared" si="0"/>
        <v>399</v>
      </c>
      <c r="M39" s="19">
        <f t="shared" ca="1" si="2"/>
        <v>14</v>
      </c>
      <c r="P39" s="1"/>
    </row>
    <row r="40" spans="2:16" x14ac:dyDescent="0.2">
      <c r="B40" s="1">
        <v>43101</v>
      </c>
      <c r="C40" t="s">
        <v>29</v>
      </c>
      <c r="D40" t="s">
        <v>30</v>
      </c>
      <c r="E40" t="s">
        <v>25</v>
      </c>
      <c r="F40" s="4">
        <v>30000</v>
      </c>
      <c r="H40" s="3">
        <v>1000</v>
      </c>
      <c r="I40" s="2">
        <v>180</v>
      </c>
      <c r="J40" s="5" t="s">
        <v>21</v>
      </c>
      <c r="K40" s="3">
        <v>0</v>
      </c>
      <c r="L40" s="18">
        <f t="shared" si="0"/>
        <v>0</v>
      </c>
      <c r="M40" s="19">
        <f t="shared" ref="M40:M48" ca="1" si="3">IF(N40="",(YEAR(TODAY())-YEAR(B40))*12+MONTH(TODAY())-MONTH(B40),(YEAR(N40)-YEAR(B40))*12+MONTH(N40)-MONTH(B40))</f>
        <v>14</v>
      </c>
      <c r="P40" s="1"/>
    </row>
    <row r="41" spans="2:16" x14ac:dyDescent="0.2">
      <c r="B41" s="1">
        <v>43101</v>
      </c>
      <c r="C41" t="s">
        <v>29</v>
      </c>
      <c r="D41" t="s">
        <v>41</v>
      </c>
      <c r="E41" t="s">
        <v>42</v>
      </c>
      <c r="F41" s="4">
        <v>30000</v>
      </c>
      <c r="H41" s="3">
        <v>1000</v>
      </c>
      <c r="I41" s="2">
        <v>120</v>
      </c>
      <c r="J41" s="5" t="s">
        <v>21</v>
      </c>
      <c r="K41" s="3">
        <v>0</v>
      </c>
      <c r="L41" s="18">
        <f t="shared" si="0"/>
        <v>0</v>
      </c>
      <c r="M41" s="19">
        <f t="shared" ca="1" si="3"/>
        <v>14</v>
      </c>
      <c r="P41" s="1"/>
    </row>
    <row r="42" spans="2:16" x14ac:dyDescent="0.2">
      <c r="B42" s="1">
        <v>43269</v>
      </c>
      <c r="C42" t="s">
        <v>11</v>
      </c>
      <c r="D42" t="s">
        <v>55</v>
      </c>
      <c r="E42" t="s">
        <v>26</v>
      </c>
      <c r="F42" s="4">
        <v>25000</v>
      </c>
      <c r="H42" s="3">
        <v>1500</v>
      </c>
      <c r="I42" s="2">
        <v>150</v>
      </c>
      <c r="J42" s="5" t="s">
        <v>21</v>
      </c>
      <c r="K42" s="3">
        <v>0</v>
      </c>
      <c r="L42" s="18">
        <f t="shared" si="0"/>
        <v>0</v>
      </c>
      <c r="M42" s="19">
        <f t="shared" ca="1" si="3"/>
        <v>9</v>
      </c>
      <c r="P42" s="1"/>
    </row>
    <row r="43" spans="2:16" x14ac:dyDescent="0.2">
      <c r="B43" s="1">
        <v>43344</v>
      </c>
      <c r="C43" t="s">
        <v>11</v>
      </c>
      <c r="D43" t="s">
        <v>56</v>
      </c>
      <c r="E43" t="s">
        <v>26</v>
      </c>
      <c r="F43" s="27">
        <v>40000</v>
      </c>
      <c r="H43" s="3">
        <v>5000</v>
      </c>
      <c r="I43" s="2">
        <v>149</v>
      </c>
      <c r="J43" s="5" t="s">
        <v>21</v>
      </c>
      <c r="K43" s="3">
        <v>0</v>
      </c>
      <c r="L43" s="18">
        <f t="shared" si="0"/>
        <v>0</v>
      </c>
      <c r="M43" s="19">
        <f t="shared" ca="1" si="3"/>
        <v>6</v>
      </c>
      <c r="P43" s="1"/>
    </row>
    <row r="44" spans="2:16" x14ac:dyDescent="0.2">
      <c r="B44" s="1">
        <v>43405</v>
      </c>
      <c r="C44" t="s">
        <v>46</v>
      </c>
      <c r="D44" t="s">
        <v>47</v>
      </c>
      <c r="E44" t="s">
        <v>48</v>
      </c>
      <c r="F44" s="4">
        <v>30000</v>
      </c>
      <c r="H44" s="3">
        <v>1000</v>
      </c>
      <c r="I44" s="2">
        <v>120</v>
      </c>
      <c r="J44" s="5" t="s">
        <v>21</v>
      </c>
      <c r="K44" s="3">
        <v>0</v>
      </c>
      <c r="L44" s="18">
        <f t="shared" si="0"/>
        <v>0</v>
      </c>
      <c r="M44" s="19">
        <f t="shared" ca="1" si="3"/>
        <v>4</v>
      </c>
      <c r="P44" s="1"/>
    </row>
    <row r="45" spans="2:16" x14ac:dyDescent="0.2">
      <c r="B45" s="1">
        <v>43435</v>
      </c>
      <c r="C45" t="s">
        <v>29</v>
      </c>
      <c r="D45" t="s">
        <v>30</v>
      </c>
      <c r="E45" t="s">
        <v>25</v>
      </c>
      <c r="F45" s="4">
        <v>35000</v>
      </c>
      <c r="H45" s="3">
        <v>3000</v>
      </c>
      <c r="I45" s="2">
        <v>180</v>
      </c>
      <c r="J45" s="5" t="s">
        <v>21</v>
      </c>
      <c r="K45" s="3">
        <v>0</v>
      </c>
      <c r="L45" s="18">
        <f t="shared" si="0"/>
        <v>0</v>
      </c>
      <c r="M45" s="19">
        <f t="shared" ca="1" si="3"/>
        <v>3</v>
      </c>
      <c r="P45" s="1"/>
    </row>
    <row r="46" spans="2:16" x14ac:dyDescent="0.2">
      <c r="B46" s="1">
        <v>43497</v>
      </c>
      <c r="C46" t="s">
        <v>11</v>
      </c>
      <c r="D46" t="s">
        <v>57</v>
      </c>
      <c r="E46" t="s">
        <v>57</v>
      </c>
      <c r="F46" s="4">
        <v>60000</v>
      </c>
      <c r="H46" s="3">
        <v>1500</v>
      </c>
      <c r="I46" s="2">
        <v>120</v>
      </c>
      <c r="K46" s="3">
        <v>50</v>
      </c>
      <c r="L46" s="18">
        <f>IF(B46="","",IF(J46="Y",0,I46)-K46)</f>
        <v>70</v>
      </c>
      <c r="M46" s="19">
        <f t="shared" ca="1" si="3"/>
        <v>1</v>
      </c>
      <c r="O46" t="s">
        <v>22</v>
      </c>
      <c r="P46" s="1"/>
    </row>
    <row r="47" spans="2:16" x14ac:dyDescent="0.2">
      <c r="B47" s="1">
        <v>43525</v>
      </c>
      <c r="L47" s="18">
        <f>IF(B47="","",IF(J47="Y",0,I47)-K47)</f>
        <v>0</v>
      </c>
      <c r="M47" s="19">
        <f t="shared" ca="1" si="3"/>
        <v>0</v>
      </c>
      <c r="P47" s="1"/>
    </row>
    <row r="48" spans="2:16" x14ac:dyDescent="0.2">
      <c r="L48" s="18" t="str">
        <f t="shared" ref="L48:L49" si="4">IF(B48="","",IF(J48="Y",0,I48)-K48)</f>
        <v/>
      </c>
    </row>
    <row r="49" spans="12:12" x14ac:dyDescent="0.2">
      <c r="L49" s="18" t="str">
        <f t="shared" si="4"/>
        <v/>
      </c>
    </row>
  </sheetData>
  <autoFilter ref="B8:O49" xr:uid="{00000000-0009-0000-0000-000000000000}"/>
  <conditionalFormatting sqref="M9:M1044445">
    <cfRule type="expression" dxfId="2" priority="1">
      <formula>IF($N9="",FALSE,TRUE)</formula>
    </cfRule>
  </conditionalFormatting>
  <conditionalFormatting sqref="B9:O1044445">
    <cfRule type="expression" dxfId="1" priority="3">
      <formula>IF($N9="",FALSE,TRUE)</formula>
    </cfRule>
  </conditionalFormatting>
  <conditionalFormatting sqref="L9:M1044445">
    <cfRule type="expression" dxfId="0" priority="4">
      <formula>IF(AND($L9="",$M9=""),FALSE,TRUE)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Company>BMO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Richard3</dc:creator>
  <cp:lastModifiedBy>Microsoft Office User</cp:lastModifiedBy>
  <dcterms:created xsi:type="dcterms:W3CDTF">2016-05-30T14:00:50Z</dcterms:created>
  <dcterms:modified xsi:type="dcterms:W3CDTF">2019-03-11T21:03:38Z</dcterms:modified>
</cp:coreProperties>
</file>